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总表" sheetId="1" r:id="rId1"/>
  </sheets>
  <definedNames>
    <definedName name="_xlnm.Print_Titles" localSheetId="0">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<sst xmlns="http://schemas.openxmlformats.org/spreadsheetml/2006/main" count="159" uniqueCount="148">
  <si>
    <t>民乐县2025年公益林第二批护林员劳务补助发放花名册</t>
  </si>
  <si>
    <t>乡镇名称</t>
  </si>
  <si>
    <t>序号</t>
  </si>
  <si>
    <t>姓  名</t>
  </si>
  <si>
    <t>村名</t>
  </si>
  <si>
    <t>管护责任区名称</t>
  </si>
  <si>
    <t>管护面积</t>
  </si>
  <si>
    <t>第一季度（25%）</t>
  </si>
  <si>
    <t>第二季度（25%）</t>
  </si>
  <si>
    <t>第三季度（20%）</t>
  </si>
  <si>
    <t>第四季度（30%）</t>
  </si>
  <si>
    <t>全年应发金额</t>
  </si>
  <si>
    <t>合           计</t>
  </si>
  <si>
    <t>永固镇</t>
  </si>
  <si>
    <t>1</t>
  </si>
  <si>
    <t>夏金女</t>
  </si>
  <si>
    <t>八卦村</t>
  </si>
  <si>
    <t>八卦营村管护责任区</t>
  </si>
  <si>
    <t>何小英</t>
  </si>
  <si>
    <t>八卦村管护责任区</t>
  </si>
  <si>
    <t>2</t>
  </si>
  <si>
    <t>于继堂</t>
  </si>
  <si>
    <t>姚寨村</t>
  </si>
  <si>
    <t>姚寨村管护责任区</t>
  </si>
  <si>
    <t>3</t>
  </si>
  <si>
    <t>张文学</t>
  </si>
  <si>
    <t>南关村</t>
  </si>
  <si>
    <t>南关村管护责任区</t>
  </si>
  <si>
    <t>民联镇</t>
  </si>
  <si>
    <t>4</t>
  </si>
  <si>
    <t>章玉林</t>
  </si>
  <si>
    <t>龙山村</t>
  </si>
  <si>
    <t>龙山村管护责任区</t>
  </si>
  <si>
    <t>5</t>
  </si>
  <si>
    <t>邵维银</t>
  </si>
  <si>
    <t>6</t>
  </si>
  <si>
    <t>张超</t>
  </si>
  <si>
    <t>张明村</t>
  </si>
  <si>
    <t>张明村管护责任区</t>
  </si>
  <si>
    <t>7</t>
  </si>
  <si>
    <t>马国才</t>
  </si>
  <si>
    <t>屯粮村</t>
  </si>
  <si>
    <t>屯粮管护责任区</t>
  </si>
  <si>
    <t>8</t>
  </si>
  <si>
    <t>邵天昌</t>
  </si>
  <si>
    <t>9</t>
  </si>
  <si>
    <t>白明</t>
  </si>
  <si>
    <t>上翟寨村</t>
  </si>
  <si>
    <t>上翟寨村管护责任区</t>
  </si>
  <si>
    <t>10</t>
  </si>
  <si>
    <t>张宗虎</t>
  </si>
  <si>
    <t>东升村</t>
  </si>
  <si>
    <t>东升村管护责任区</t>
  </si>
  <si>
    <t>11</t>
  </si>
  <si>
    <t>陈之祥</t>
  </si>
  <si>
    <t>郭湾村</t>
  </si>
  <si>
    <t>郭家湾村管护责任区</t>
  </si>
  <si>
    <t>洪水镇</t>
  </si>
  <si>
    <t>12</t>
  </si>
  <si>
    <t>樊志林</t>
  </si>
  <si>
    <t>山城子村</t>
  </si>
  <si>
    <t>山城村、上柴管护责任区</t>
  </si>
  <si>
    <t>13</t>
  </si>
  <si>
    <t>曹林</t>
  </si>
  <si>
    <t>友爱村</t>
  </si>
  <si>
    <t>友爱村管护责任区</t>
  </si>
  <si>
    <t>14</t>
  </si>
  <si>
    <t>刘德银</t>
  </si>
  <si>
    <t>红石湾村</t>
  </si>
  <si>
    <t>红石湾村管护责任区</t>
  </si>
  <si>
    <t>顺化镇</t>
  </si>
  <si>
    <t>15</t>
  </si>
  <si>
    <t>王琪</t>
  </si>
  <si>
    <t>曹营村</t>
  </si>
  <si>
    <t>曹营村管护责任区</t>
  </si>
  <si>
    <t>丰乐镇</t>
  </si>
  <si>
    <t>16</t>
  </si>
  <si>
    <t>任红霞</t>
  </si>
  <si>
    <t>张满村</t>
  </si>
  <si>
    <t>南旱地管护责任区</t>
  </si>
  <si>
    <t>17</t>
  </si>
  <si>
    <t>韩登福</t>
  </si>
  <si>
    <t>武城村</t>
  </si>
  <si>
    <t>18</t>
  </si>
  <si>
    <t>唐秉贵</t>
  </si>
  <si>
    <t>双营村</t>
  </si>
  <si>
    <t>19</t>
  </si>
  <si>
    <t>钟延智</t>
  </si>
  <si>
    <t>何庄村</t>
  </si>
  <si>
    <t>何庄村管护责任区</t>
  </si>
  <si>
    <t>20</t>
  </si>
  <si>
    <t>郑银玲</t>
  </si>
  <si>
    <t>涌泉村</t>
  </si>
  <si>
    <t>野狐子台管护责任区</t>
  </si>
  <si>
    <t>21</t>
  </si>
  <si>
    <t>张斌国</t>
  </si>
  <si>
    <t>白庙村</t>
  </si>
  <si>
    <t>白庙村管护责任区</t>
  </si>
  <si>
    <t>22</t>
  </si>
  <si>
    <t>柏萍</t>
  </si>
  <si>
    <t>易湾村</t>
  </si>
  <si>
    <t>易湾村管护责任区</t>
  </si>
  <si>
    <t>新天镇</t>
  </si>
  <si>
    <t>23</t>
  </si>
  <si>
    <t>崔思元</t>
  </si>
  <si>
    <t>王什村一组</t>
  </si>
  <si>
    <t>王什村管护责任区</t>
  </si>
  <si>
    <t>24</t>
  </si>
  <si>
    <t>郑涛</t>
  </si>
  <si>
    <t>太平村三组</t>
  </si>
  <si>
    <t>太平村管护责任区</t>
  </si>
  <si>
    <t>25</t>
  </si>
  <si>
    <t>何多贤</t>
  </si>
  <si>
    <t>山寨村三</t>
  </si>
  <si>
    <t>山寨村管护责任区</t>
  </si>
  <si>
    <t>26</t>
  </si>
  <si>
    <t>郑茂</t>
  </si>
  <si>
    <t>27</t>
  </si>
  <si>
    <t>毛荣学</t>
  </si>
  <si>
    <t>王什村七组</t>
  </si>
  <si>
    <t>28</t>
  </si>
  <si>
    <t>吴鹏</t>
  </si>
  <si>
    <t>王什村四组</t>
  </si>
  <si>
    <t>南古镇</t>
  </si>
  <si>
    <t>孙殿银</t>
  </si>
  <si>
    <t>南古镇马蹄村</t>
  </si>
  <si>
    <t>马蹄村</t>
  </si>
  <si>
    <t>朱鹏元</t>
  </si>
  <si>
    <t>南古镇东朱村</t>
  </si>
  <si>
    <t>东朱村、西朱村</t>
  </si>
  <si>
    <t>李全春</t>
  </si>
  <si>
    <t>南古镇高郝村</t>
  </si>
  <si>
    <t>高郝村</t>
  </si>
  <si>
    <t>刘建才</t>
  </si>
  <si>
    <t>南古镇柳谷村</t>
  </si>
  <si>
    <t>柳谷村</t>
  </si>
  <si>
    <t>鲁武元</t>
  </si>
  <si>
    <t>南古镇景会村</t>
  </si>
  <si>
    <t>景会村</t>
  </si>
  <si>
    <t>钱乐年</t>
  </si>
  <si>
    <t>南古镇左卫村</t>
  </si>
  <si>
    <t>左卫村</t>
  </si>
  <si>
    <t>孙宝元</t>
  </si>
  <si>
    <t>南古镇城东村</t>
  </si>
  <si>
    <t>城东村、杨坊村</t>
  </si>
  <si>
    <t>段峰山</t>
  </si>
  <si>
    <t>南古镇岔家堡村</t>
  </si>
  <si>
    <t>城南村、何庄村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</si>
</sst>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  <numFmt numFmtId="178" formatCode="0_);[Red]\(0\)"/>
  </numFmts>
  <fonts count="31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sz val="18"/>
      <color theme="1"/>
      <name val="方正小标宋简体"/>
      <charset val="134"/>
    </font>
    <font>
      <sz val="18"/>
      <color rgb="FF000000"/>
      <name val="方正小标宋简体"/>
      <charset val="134"/>
    </font>
    <font>
      <sz val="18"/>
      <color rgb="FF00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/>
  </cellStyleXfs>
  <cellXfs count="51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77" fontId="1" fillId="3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77" fontId="2" fillId="3" borderId="1" xfId="0" applyNumberFormat="1" applyFont="1" applyFill="1" applyBorder="1" applyAlignment="1" applyProtection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 wrapText="1"/>
    </xf>
    <xf numFmtId="178" fontId="8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77" fontId="2" fillId="3" borderId="1" xfId="0" applyNumberFormat="1" applyFont="1" applyFill="1" applyBorder="1" applyAlignment="1" applyProtection="1">
      <alignment horizontal="center" vertical="center"/>
    </xf>
    <xf numFmtId="177" fontId="8" fillId="3" borderId="1" xfId="0" applyNumberFormat="1" applyFont="1" applyFill="1" applyBorder="1" applyAlignment="1" applyProtection="1">
      <alignment horizontal="center" vertical="center" wrapText="1"/>
    </xf>
    <xf numFmtId="178" fontId="4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77" fontId="1" fillId="3" borderId="1" xfId="0" applyNumberFormat="1" applyFont="1" applyFill="1" applyBorder="1" applyAlignment="1" applyProtection="1">
      <alignment horizontal="center" vertical="center"/>
    </xf>
    <xf numFmtId="177" fontId="4" fillId="3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78" fontId="8" fillId="3" borderId="1" xfId="0" applyNumberFormat="1" applyFont="1" applyFill="1" applyBorder="1" applyAlignment="1" applyProtection="1">
      <alignment horizontal="center" vertical="center" wrapText="1"/>
    </xf>
    <xf numFmtId="178" fontId="4" fillId="3" borderId="1" xfId="0" applyNumberFormat="1" applyFont="1" applyFill="1" applyBorder="1" applyAlignment="1" applyProtection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1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8"/>
  <sheetViews>
    <sheetView tabSelected="1" workbookViewId="0">
      <selection activeCell="M5" sqref="M5"/>
    </sheetView>
  </sheetViews>
  <sheetFormatPr defaultColWidth="9" defaultRowHeight="12" customHeight="1"/>
  <cols>
    <col min="1" max="1" width="8.875" style="6" customWidth="1"/>
    <col min="2" max="2" width="4.16666666666667" style="1" customWidth="1"/>
    <col min="3" max="3" width="9" style="1" customWidth="1"/>
    <col min="4" max="5" width="16.5" style="1" customWidth="1"/>
    <col min="6" max="6" width="16.5" style="7" customWidth="1"/>
    <col min="7" max="11" width="16.5" style="8" customWidth="1"/>
    <col min="12" max="16" width="9" style="1"/>
  </cols>
  <sheetData>
    <row r="1" s="1" customFormat="1" ht="36" customHeight="1" spans="1:11">
      <c r="A1" s="9" t="s">
        <v>0</v>
      </c>
      <c r="B1" s="10"/>
      <c r="C1" s="11"/>
      <c r="D1" s="10"/>
      <c r="E1" s="10"/>
      <c r="F1" s="12"/>
      <c r="G1" s="12"/>
      <c r="H1" s="12"/>
      <c r="I1" s="12"/>
      <c r="J1" s="12"/>
      <c r="K1" s="12"/>
    </row>
    <row r="2" s="1" customFormat="1" ht="29" customHeight="1" spans="1:11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</row>
    <row r="3" s="2" customFormat="1" ht="29" customHeight="1" spans="1:11">
      <c r="A3" s="13"/>
      <c r="B3" s="14"/>
      <c r="C3" s="14"/>
      <c r="D3" s="14"/>
      <c r="E3" s="14"/>
      <c r="F3" s="15"/>
      <c r="G3" s="16"/>
      <c r="H3" s="16"/>
      <c r="I3" s="16"/>
      <c r="J3" s="16"/>
      <c r="K3" s="16"/>
    </row>
    <row r="4" s="3" customFormat="1" ht="27" customHeight="1" spans="1:11">
      <c r="A4" s="17" t="s">
        <v>12</v>
      </c>
      <c r="B4" s="18"/>
      <c r="C4" s="18"/>
      <c r="D4" s="19"/>
      <c r="E4" s="19"/>
      <c r="F4" s="20">
        <f>F5+F10+F19+F23+F25+F33+F40</f>
        <v>54916.66</v>
      </c>
      <c r="G4" s="20">
        <f>ROUND(37299.99955526,2)</f>
        <v>37300</v>
      </c>
      <c r="H4" s="20">
        <f>ROUND(37299.99955526,2)</f>
        <v>37300</v>
      </c>
      <c r="I4" s="20">
        <f>ROUND(29839.999644208,2)</f>
        <v>29840</v>
      </c>
      <c r="J4" s="20">
        <f>ROUND(44759.999466312,2)</f>
        <v>44760</v>
      </c>
      <c r="K4" s="20">
        <f>ROUND(149199.99822104,2)</f>
        <v>149200</v>
      </c>
    </row>
    <row r="5" s="4" customFormat="1" ht="35" customHeight="1" spans="1:11">
      <c r="A5" s="21" t="s">
        <v>13</v>
      </c>
      <c r="B5" s="22"/>
      <c r="C5" s="23"/>
      <c r="D5" s="23"/>
      <c r="E5" s="24"/>
      <c r="F5" s="25">
        <f>F6+F8+F9</f>
        <v>6382.3</v>
      </c>
      <c r="G5" s="26">
        <f>SUM(G6:G9)</f>
        <v>4334.9283653</v>
      </c>
      <c r="H5" s="26">
        <f>SUM(H6:H9)</f>
        <v>4334.9283653</v>
      </c>
      <c r="I5" s="26">
        <f>SUM(I6:I9)</f>
        <v>3467.94269224</v>
      </c>
      <c r="J5" s="26">
        <f>SUM(J6:J9)</f>
        <v>5201.91403836</v>
      </c>
      <c r="K5" s="26">
        <f>SUM(K6:K9)</f>
        <v>17339.7134612</v>
      </c>
    </row>
    <row r="6" s="5" customFormat="1" ht="35" customHeight="1" spans="1:11">
      <c r="A6" s="27"/>
      <c r="B6" s="28" t="s">
        <v>14</v>
      </c>
      <c r="C6" s="29" t="s">
        <v>15</v>
      </c>
      <c r="D6" s="30" t="s">
        <v>16</v>
      </c>
      <c r="E6" s="30" t="s">
        <v>17</v>
      </c>
      <c r="F6" s="31">
        <v>1437.66</v>
      </c>
      <c r="G6" s="32">
        <f>K6*0.5</f>
        <v>976.47448626</v>
      </c>
      <c r="H6" s="32">
        <f>K6*0.5</f>
        <v>976.47448626</v>
      </c>
      <c r="I6" s="50">
        <v>0</v>
      </c>
      <c r="J6" s="50">
        <v>0</v>
      </c>
      <c r="K6" s="16">
        <f>F6*2.716844*0.5</f>
        <v>1952.94897252</v>
      </c>
    </row>
    <row r="7" s="5" customFormat="1" ht="35" customHeight="1" spans="1:11">
      <c r="A7" s="27"/>
      <c r="B7" s="28"/>
      <c r="C7" s="33" t="s">
        <v>18</v>
      </c>
      <c r="D7" s="33" t="s">
        <v>16</v>
      </c>
      <c r="E7" s="33" t="s">
        <v>19</v>
      </c>
      <c r="F7" s="34">
        <v>1437.66</v>
      </c>
      <c r="G7" s="35">
        <v>0</v>
      </c>
      <c r="H7" s="32">
        <v>0</v>
      </c>
      <c r="I7" s="32">
        <f>F7*2.716844*0.2</f>
        <v>781.179589008</v>
      </c>
      <c r="J7" s="32">
        <f>F7*2.716844*0.3</f>
        <v>1171.769383512</v>
      </c>
      <c r="K7" s="16">
        <f>F7*2.716844*0.5</f>
        <v>1952.94897252</v>
      </c>
    </row>
    <row r="8" s="5" customFormat="1" ht="35" customHeight="1" spans="1:11">
      <c r="A8" s="27"/>
      <c r="B8" s="28" t="s">
        <v>20</v>
      </c>
      <c r="C8" s="30" t="s">
        <v>21</v>
      </c>
      <c r="D8" s="30" t="s">
        <v>22</v>
      </c>
      <c r="E8" s="30" t="s">
        <v>23</v>
      </c>
      <c r="F8" s="31">
        <v>2128.92</v>
      </c>
      <c r="G8" s="32">
        <f t="shared" ref="G8:G48" si="0">K8*0.25</f>
        <v>1445.98588212</v>
      </c>
      <c r="H8" s="32">
        <f t="shared" ref="H8:H48" si="1">K8*0.25</f>
        <v>1445.98588212</v>
      </c>
      <c r="I8" s="32">
        <f t="shared" ref="I8:I48" si="2">K8*0.2</f>
        <v>1156.788705696</v>
      </c>
      <c r="J8" s="32">
        <f t="shared" ref="J8:J48" si="3">K8*0.3</f>
        <v>1735.183058544</v>
      </c>
      <c r="K8" s="16">
        <f t="shared" ref="K8:K39" si="4">F8*2.716844</f>
        <v>5783.94352848</v>
      </c>
    </row>
    <row r="9" s="1" customFormat="1" ht="35" customHeight="1" spans="1:11">
      <c r="A9" s="27"/>
      <c r="B9" s="28" t="s">
        <v>24</v>
      </c>
      <c r="C9" s="30" t="s">
        <v>25</v>
      </c>
      <c r="D9" s="30" t="s">
        <v>26</v>
      </c>
      <c r="E9" s="30" t="s">
        <v>27</v>
      </c>
      <c r="F9" s="31">
        <v>2815.72</v>
      </c>
      <c r="G9" s="32">
        <f t="shared" si="0"/>
        <v>1912.46799692</v>
      </c>
      <c r="H9" s="32">
        <f t="shared" si="1"/>
        <v>1912.46799692</v>
      </c>
      <c r="I9" s="32">
        <f t="shared" si="2"/>
        <v>1529.974397536</v>
      </c>
      <c r="J9" s="32">
        <f t="shared" si="3"/>
        <v>2294.961596304</v>
      </c>
      <c r="K9" s="16">
        <f t="shared" si="4"/>
        <v>7649.87198768</v>
      </c>
    </row>
    <row r="10" s="4" customFormat="1" ht="35" customHeight="1" spans="1:11">
      <c r="A10" s="36" t="s">
        <v>28</v>
      </c>
      <c r="B10" s="22"/>
      <c r="C10" s="23"/>
      <c r="D10" s="24"/>
      <c r="E10" s="24"/>
      <c r="F10" s="25">
        <f t="shared" ref="F10:K10" si="5">SUM(F11:F18)</f>
        <v>10626.57</v>
      </c>
      <c r="G10" s="25">
        <f t="shared" si="5"/>
        <v>7217.68323627</v>
      </c>
      <c r="H10" s="25">
        <f t="shared" si="5"/>
        <v>7217.68323627</v>
      </c>
      <c r="I10" s="25">
        <f t="shared" si="5"/>
        <v>5774.146589016</v>
      </c>
      <c r="J10" s="25">
        <f t="shared" si="5"/>
        <v>8661.219883524</v>
      </c>
      <c r="K10" s="25">
        <f t="shared" si="5"/>
        <v>28870.73294508</v>
      </c>
    </row>
    <row r="11" s="5" customFormat="1" ht="35" customHeight="1" spans="1:11">
      <c r="A11" s="37"/>
      <c r="B11" s="28" t="s">
        <v>29</v>
      </c>
      <c r="C11" s="29" t="s">
        <v>30</v>
      </c>
      <c r="D11" s="29" t="s">
        <v>31</v>
      </c>
      <c r="E11" s="29" t="s">
        <v>32</v>
      </c>
      <c r="F11" s="31">
        <v>1226.08</v>
      </c>
      <c r="G11" s="32">
        <f t="shared" si="0"/>
        <v>832.76702288</v>
      </c>
      <c r="H11" s="32">
        <f t="shared" si="1"/>
        <v>832.76702288</v>
      </c>
      <c r="I11" s="32">
        <f t="shared" si="2"/>
        <v>666.213618304</v>
      </c>
      <c r="J11" s="32">
        <f t="shared" si="3"/>
        <v>999.320427456</v>
      </c>
      <c r="K11" s="16">
        <f t="shared" si="4"/>
        <v>3331.06809152</v>
      </c>
    </row>
    <row r="12" s="5" customFormat="1" ht="35" customHeight="1" spans="1:11">
      <c r="A12" s="37"/>
      <c r="B12" s="28" t="s">
        <v>33</v>
      </c>
      <c r="C12" s="29" t="s">
        <v>34</v>
      </c>
      <c r="D12" s="29" t="s">
        <v>31</v>
      </c>
      <c r="E12" s="29" t="s">
        <v>32</v>
      </c>
      <c r="F12" s="38">
        <v>1038.47</v>
      </c>
      <c r="G12" s="32">
        <f t="shared" si="0"/>
        <v>705.34024717</v>
      </c>
      <c r="H12" s="32">
        <f t="shared" si="1"/>
        <v>705.34024717</v>
      </c>
      <c r="I12" s="32">
        <f t="shared" si="2"/>
        <v>564.272197736</v>
      </c>
      <c r="J12" s="32">
        <f t="shared" si="3"/>
        <v>846.408296604</v>
      </c>
      <c r="K12" s="16">
        <f t="shared" si="4"/>
        <v>2821.36098868</v>
      </c>
    </row>
    <row r="13" s="4" customFormat="1" ht="35" customHeight="1" spans="1:11">
      <c r="A13" s="37"/>
      <c r="B13" s="28" t="s">
        <v>35</v>
      </c>
      <c r="C13" s="29" t="s">
        <v>36</v>
      </c>
      <c r="D13" s="29" t="s">
        <v>37</v>
      </c>
      <c r="E13" s="29" t="s">
        <v>38</v>
      </c>
      <c r="F13" s="31">
        <v>1045.14</v>
      </c>
      <c r="G13" s="32">
        <f t="shared" si="0"/>
        <v>709.87058454</v>
      </c>
      <c r="H13" s="32">
        <f t="shared" si="1"/>
        <v>709.87058454</v>
      </c>
      <c r="I13" s="32">
        <f t="shared" si="2"/>
        <v>567.896467632</v>
      </c>
      <c r="J13" s="32">
        <f t="shared" si="3"/>
        <v>851.844701448</v>
      </c>
      <c r="K13" s="16">
        <f t="shared" si="4"/>
        <v>2839.48233816</v>
      </c>
    </row>
    <row r="14" s="5" customFormat="1" ht="35" customHeight="1" spans="1:11">
      <c r="A14" s="37"/>
      <c r="B14" s="28" t="s">
        <v>39</v>
      </c>
      <c r="C14" s="29" t="s">
        <v>40</v>
      </c>
      <c r="D14" s="29" t="s">
        <v>41</v>
      </c>
      <c r="E14" s="29" t="s">
        <v>42</v>
      </c>
      <c r="F14" s="31">
        <v>1542.21</v>
      </c>
      <c r="G14" s="32">
        <f t="shared" si="0"/>
        <v>1047.48599631</v>
      </c>
      <c r="H14" s="32">
        <f t="shared" si="1"/>
        <v>1047.48599631</v>
      </c>
      <c r="I14" s="32">
        <f t="shared" si="2"/>
        <v>837.988797048</v>
      </c>
      <c r="J14" s="32">
        <f t="shared" si="3"/>
        <v>1256.983195572</v>
      </c>
      <c r="K14" s="16">
        <f t="shared" si="4"/>
        <v>4189.94398524</v>
      </c>
    </row>
    <row r="15" s="5" customFormat="1" ht="35" customHeight="1" spans="1:11">
      <c r="A15" s="37"/>
      <c r="B15" s="28" t="s">
        <v>43</v>
      </c>
      <c r="C15" s="29" t="s">
        <v>44</v>
      </c>
      <c r="D15" s="29" t="s">
        <v>31</v>
      </c>
      <c r="E15" s="29" t="s">
        <v>32</v>
      </c>
      <c r="F15" s="31">
        <v>2126.02</v>
      </c>
      <c r="G15" s="32">
        <f t="shared" si="0"/>
        <v>1444.01617022</v>
      </c>
      <c r="H15" s="32">
        <f t="shared" si="1"/>
        <v>1444.01617022</v>
      </c>
      <c r="I15" s="32">
        <f t="shared" si="2"/>
        <v>1155.212936176</v>
      </c>
      <c r="J15" s="32">
        <f t="shared" si="3"/>
        <v>1732.819404264</v>
      </c>
      <c r="K15" s="16">
        <f t="shared" si="4"/>
        <v>5776.06468088</v>
      </c>
    </row>
    <row r="16" s="5" customFormat="1" ht="35" customHeight="1" spans="1:11">
      <c r="A16" s="37"/>
      <c r="B16" s="28" t="s">
        <v>45</v>
      </c>
      <c r="C16" s="29" t="s">
        <v>46</v>
      </c>
      <c r="D16" s="29" t="s">
        <v>47</v>
      </c>
      <c r="E16" s="29" t="s">
        <v>48</v>
      </c>
      <c r="F16" s="31">
        <v>1323.15</v>
      </c>
      <c r="G16" s="32">
        <f t="shared" si="0"/>
        <v>898.69803465</v>
      </c>
      <c r="H16" s="32">
        <f t="shared" si="1"/>
        <v>898.69803465</v>
      </c>
      <c r="I16" s="32">
        <f t="shared" si="2"/>
        <v>718.95842772</v>
      </c>
      <c r="J16" s="32">
        <f t="shared" si="3"/>
        <v>1078.43764158</v>
      </c>
      <c r="K16" s="16">
        <f t="shared" si="4"/>
        <v>3594.7921386</v>
      </c>
    </row>
    <row r="17" s="5" customFormat="1" ht="35" customHeight="1" spans="1:11">
      <c r="A17" s="37"/>
      <c r="B17" s="28" t="s">
        <v>49</v>
      </c>
      <c r="C17" s="29" t="s">
        <v>50</v>
      </c>
      <c r="D17" s="29" t="s">
        <v>51</v>
      </c>
      <c r="E17" s="29" t="s">
        <v>52</v>
      </c>
      <c r="F17" s="31">
        <v>1156.12</v>
      </c>
      <c r="G17" s="32">
        <f t="shared" si="0"/>
        <v>785.24942132</v>
      </c>
      <c r="H17" s="32">
        <f t="shared" si="1"/>
        <v>785.24942132</v>
      </c>
      <c r="I17" s="32">
        <f t="shared" si="2"/>
        <v>628.199537056</v>
      </c>
      <c r="J17" s="32">
        <f t="shared" si="3"/>
        <v>942.299305584</v>
      </c>
      <c r="K17" s="16">
        <f t="shared" si="4"/>
        <v>3140.99768528</v>
      </c>
    </row>
    <row r="18" s="5" customFormat="1" ht="35" customHeight="1" spans="1:11">
      <c r="A18" s="37"/>
      <c r="B18" s="28" t="s">
        <v>53</v>
      </c>
      <c r="C18" s="29" t="s">
        <v>54</v>
      </c>
      <c r="D18" s="29" t="s">
        <v>55</v>
      </c>
      <c r="E18" s="29" t="s">
        <v>56</v>
      </c>
      <c r="F18" s="31">
        <v>1169.38</v>
      </c>
      <c r="G18" s="32">
        <f t="shared" si="0"/>
        <v>794.25575918</v>
      </c>
      <c r="H18" s="32">
        <f t="shared" si="1"/>
        <v>794.25575918</v>
      </c>
      <c r="I18" s="32">
        <f t="shared" si="2"/>
        <v>635.404607344</v>
      </c>
      <c r="J18" s="32">
        <f t="shared" si="3"/>
        <v>953.106911016</v>
      </c>
      <c r="K18" s="16">
        <f t="shared" si="4"/>
        <v>3177.02303672</v>
      </c>
    </row>
    <row r="19" s="4" customFormat="1" ht="30" customHeight="1" spans="1:11">
      <c r="A19" s="21" t="s">
        <v>57</v>
      </c>
      <c r="B19" s="22"/>
      <c r="C19" s="23"/>
      <c r="D19" s="23"/>
      <c r="E19" s="23"/>
      <c r="F19" s="25">
        <f t="shared" ref="F19:K19" si="6">SUM(F20:F22)</f>
        <v>4407.34</v>
      </c>
      <c r="G19" s="25">
        <f t="shared" si="6"/>
        <v>2993.51380874</v>
      </c>
      <c r="H19" s="25">
        <f t="shared" si="6"/>
        <v>2993.51380874</v>
      </c>
      <c r="I19" s="25">
        <f t="shared" si="6"/>
        <v>2394.811046992</v>
      </c>
      <c r="J19" s="25">
        <f t="shared" si="6"/>
        <v>3592.216570488</v>
      </c>
      <c r="K19" s="25">
        <f t="shared" si="6"/>
        <v>11974.05523496</v>
      </c>
    </row>
    <row r="20" s="5" customFormat="1" ht="30" customHeight="1" spans="1:11">
      <c r="A20" s="21"/>
      <c r="B20" s="28" t="s">
        <v>58</v>
      </c>
      <c r="C20" s="39" t="s">
        <v>59</v>
      </c>
      <c r="D20" s="40" t="s">
        <v>60</v>
      </c>
      <c r="E20" s="40" t="s">
        <v>61</v>
      </c>
      <c r="F20" s="31">
        <v>1113.7</v>
      </c>
      <c r="G20" s="32">
        <f t="shared" si="0"/>
        <v>756.4372907</v>
      </c>
      <c r="H20" s="32">
        <f t="shared" si="1"/>
        <v>756.4372907</v>
      </c>
      <c r="I20" s="32">
        <f t="shared" si="2"/>
        <v>605.14983256</v>
      </c>
      <c r="J20" s="32">
        <f t="shared" si="3"/>
        <v>907.72474884</v>
      </c>
      <c r="K20" s="16">
        <f t="shared" si="4"/>
        <v>3025.7491628</v>
      </c>
    </row>
    <row r="21" s="5" customFormat="1" ht="30" customHeight="1" spans="1:11">
      <c r="A21" s="21"/>
      <c r="B21" s="28" t="s">
        <v>62</v>
      </c>
      <c r="C21" s="39" t="s">
        <v>63</v>
      </c>
      <c r="D21" s="30" t="s">
        <v>64</v>
      </c>
      <c r="E21" s="40" t="s">
        <v>65</v>
      </c>
      <c r="F21" s="31">
        <v>2247.56</v>
      </c>
      <c r="G21" s="32">
        <f t="shared" si="0"/>
        <v>1526.56747516</v>
      </c>
      <c r="H21" s="32">
        <f t="shared" si="1"/>
        <v>1526.56747516</v>
      </c>
      <c r="I21" s="32">
        <f t="shared" si="2"/>
        <v>1221.253980128</v>
      </c>
      <c r="J21" s="32">
        <f t="shared" si="3"/>
        <v>1831.880970192</v>
      </c>
      <c r="K21" s="16">
        <f t="shared" si="4"/>
        <v>6106.26990064</v>
      </c>
    </row>
    <row r="22" s="5" customFormat="1" ht="30" customHeight="1" spans="1:11">
      <c r="A22" s="21"/>
      <c r="B22" s="28" t="s">
        <v>66</v>
      </c>
      <c r="C22" s="41" t="s">
        <v>67</v>
      </c>
      <c r="D22" s="30" t="s">
        <v>68</v>
      </c>
      <c r="E22" s="40" t="s">
        <v>69</v>
      </c>
      <c r="F22" s="31">
        <v>1046.08</v>
      </c>
      <c r="G22" s="32">
        <f t="shared" si="0"/>
        <v>710.50904288</v>
      </c>
      <c r="H22" s="32">
        <f t="shared" si="1"/>
        <v>710.50904288</v>
      </c>
      <c r="I22" s="32">
        <f t="shared" si="2"/>
        <v>568.407234304</v>
      </c>
      <c r="J22" s="32">
        <f t="shared" si="3"/>
        <v>852.610851456</v>
      </c>
      <c r="K22" s="16">
        <f t="shared" si="4"/>
        <v>2842.03617152</v>
      </c>
    </row>
    <row r="23" s="4" customFormat="1" ht="30" customHeight="1" spans="1:11">
      <c r="A23" s="21" t="s">
        <v>70</v>
      </c>
      <c r="B23" s="22"/>
      <c r="C23" s="24"/>
      <c r="D23" s="24"/>
      <c r="E23" s="24"/>
      <c r="F23" s="25">
        <f t="shared" ref="F23:K23" si="7">SUM(F24)</f>
        <v>2597.33</v>
      </c>
      <c r="G23" s="25">
        <f t="shared" si="7"/>
        <v>1764.13510663</v>
      </c>
      <c r="H23" s="25">
        <f t="shared" si="7"/>
        <v>1764.13510663</v>
      </c>
      <c r="I23" s="25">
        <f t="shared" si="7"/>
        <v>1411.308085304</v>
      </c>
      <c r="J23" s="25">
        <f t="shared" si="7"/>
        <v>2116.962127956</v>
      </c>
      <c r="K23" s="25">
        <f t="shared" si="7"/>
        <v>7056.54042652</v>
      </c>
    </row>
    <row r="24" s="5" customFormat="1" ht="30" customHeight="1" spans="1:11">
      <c r="A24" s="27"/>
      <c r="B24" s="28" t="s">
        <v>71</v>
      </c>
      <c r="C24" s="30" t="s">
        <v>72</v>
      </c>
      <c r="D24" s="40" t="s">
        <v>73</v>
      </c>
      <c r="E24" s="28" t="s">
        <v>74</v>
      </c>
      <c r="F24" s="31">
        <v>2597.33</v>
      </c>
      <c r="G24" s="32">
        <f t="shared" si="0"/>
        <v>1764.13510663</v>
      </c>
      <c r="H24" s="32">
        <f t="shared" si="1"/>
        <v>1764.13510663</v>
      </c>
      <c r="I24" s="32">
        <f t="shared" si="2"/>
        <v>1411.308085304</v>
      </c>
      <c r="J24" s="32">
        <f t="shared" si="3"/>
        <v>2116.962127956</v>
      </c>
      <c r="K24" s="16">
        <f t="shared" si="4"/>
        <v>7056.54042652</v>
      </c>
    </row>
    <row r="25" s="4" customFormat="1" ht="29" customHeight="1" spans="1:11">
      <c r="A25" s="21" t="s">
        <v>75</v>
      </c>
      <c r="B25" s="22"/>
      <c r="C25" s="23"/>
      <c r="D25" s="23"/>
      <c r="E25" s="23"/>
      <c r="F25" s="25">
        <f t="shared" ref="F25:K25" si="8">SUM(F26:F32)</f>
        <v>7979.03</v>
      </c>
      <c r="G25" s="25">
        <f t="shared" si="8"/>
        <v>5419.44494533</v>
      </c>
      <c r="H25" s="25">
        <f t="shared" si="8"/>
        <v>5419.44494533</v>
      </c>
      <c r="I25" s="25">
        <f t="shared" si="8"/>
        <v>4335.555956264</v>
      </c>
      <c r="J25" s="25">
        <f t="shared" si="8"/>
        <v>6503.333934396</v>
      </c>
      <c r="K25" s="25">
        <f t="shared" si="8"/>
        <v>21677.77978132</v>
      </c>
    </row>
    <row r="26" s="5" customFormat="1" ht="29" customHeight="1" spans="1:11">
      <c r="A26" s="27"/>
      <c r="B26" s="42" t="s">
        <v>76</v>
      </c>
      <c r="C26" s="43" t="s">
        <v>77</v>
      </c>
      <c r="D26" s="44" t="s">
        <v>78</v>
      </c>
      <c r="E26" s="44" t="s">
        <v>79</v>
      </c>
      <c r="F26" s="45">
        <v>1259.17</v>
      </c>
      <c r="G26" s="32">
        <f t="shared" si="0"/>
        <v>855.24211487</v>
      </c>
      <c r="H26" s="32">
        <f t="shared" si="1"/>
        <v>855.24211487</v>
      </c>
      <c r="I26" s="32">
        <f t="shared" si="2"/>
        <v>684.193691896</v>
      </c>
      <c r="J26" s="32">
        <f t="shared" si="3"/>
        <v>1026.290537844</v>
      </c>
      <c r="K26" s="16">
        <f t="shared" si="4"/>
        <v>3420.96845948</v>
      </c>
    </row>
    <row r="27" s="5" customFormat="1" ht="29" customHeight="1" spans="1:11">
      <c r="A27" s="27"/>
      <c r="B27" s="42" t="s">
        <v>80</v>
      </c>
      <c r="C27" s="43" t="s">
        <v>81</v>
      </c>
      <c r="D27" s="44" t="s">
        <v>82</v>
      </c>
      <c r="E27" s="44" t="s">
        <v>79</v>
      </c>
      <c r="F27" s="45">
        <v>960.22</v>
      </c>
      <c r="G27" s="32">
        <f t="shared" si="0"/>
        <v>652.19198642</v>
      </c>
      <c r="H27" s="32">
        <f t="shared" si="1"/>
        <v>652.19198642</v>
      </c>
      <c r="I27" s="32">
        <f t="shared" si="2"/>
        <v>521.753589136</v>
      </c>
      <c r="J27" s="32">
        <f t="shared" si="3"/>
        <v>782.630383704</v>
      </c>
      <c r="K27" s="16">
        <f t="shared" si="4"/>
        <v>2608.76794568</v>
      </c>
    </row>
    <row r="28" s="5" customFormat="1" ht="29" customHeight="1" spans="1:11">
      <c r="A28" s="27"/>
      <c r="B28" s="42" t="s">
        <v>83</v>
      </c>
      <c r="C28" s="43" t="s">
        <v>84</v>
      </c>
      <c r="D28" s="44" t="s">
        <v>85</v>
      </c>
      <c r="E28" s="44" t="s">
        <v>79</v>
      </c>
      <c r="F28" s="45">
        <v>1340.3</v>
      </c>
      <c r="G28" s="32">
        <f t="shared" si="0"/>
        <v>910.3465033</v>
      </c>
      <c r="H28" s="32">
        <f t="shared" si="1"/>
        <v>910.3465033</v>
      </c>
      <c r="I28" s="32">
        <f t="shared" si="2"/>
        <v>728.27720264</v>
      </c>
      <c r="J28" s="32">
        <f t="shared" si="3"/>
        <v>1092.41580396</v>
      </c>
      <c r="K28" s="16">
        <f t="shared" si="4"/>
        <v>3641.3860132</v>
      </c>
    </row>
    <row r="29" s="5" customFormat="1" ht="29" customHeight="1" spans="1:11">
      <c r="A29" s="27"/>
      <c r="B29" s="42" t="s">
        <v>86</v>
      </c>
      <c r="C29" s="43" t="s">
        <v>87</v>
      </c>
      <c r="D29" s="44" t="s">
        <v>88</v>
      </c>
      <c r="E29" s="44" t="s">
        <v>89</v>
      </c>
      <c r="F29" s="45">
        <v>1200.4</v>
      </c>
      <c r="G29" s="32">
        <f t="shared" si="0"/>
        <v>815.3248844</v>
      </c>
      <c r="H29" s="32">
        <f t="shared" si="1"/>
        <v>815.3248844</v>
      </c>
      <c r="I29" s="32">
        <f t="shared" si="2"/>
        <v>652.25990752</v>
      </c>
      <c r="J29" s="32">
        <f t="shared" si="3"/>
        <v>978.38986128</v>
      </c>
      <c r="K29" s="16">
        <f t="shared" si="4"/>
        <v>3261.2995376</v>
      </c>
    </row>
    <row r="30" s="5" customFormat="1" ht="29" customHeight="1" spans="1:11">
      <c r="A30" s="27"/>
      <c r="B30" s="42" t="s">
        <v>90</v>
      </c>
      <c r="C30" s="43" t="s">
        <v>91</v>
      </c>
      <c r="D30" s="44" t="s">
        <v>92</v>
      </c>
      <c r="E30" s="44" t="s">
        <v>93</v>
      </c>
      <c r="F30" s="45">
        <v>1380.2</v>
      </c>
      <c r="G30" s="32">
        <f t="shared" si="0"/>
        <v>937.4470222</v>
      </c>
      <c r="H30" s="32">
        <f t="shared" si="1"/>
        <v>937.4470222</v>
      </c>
      <c r="I30" s="32">
        <f t="shared" si="2"/>
        <v>749.95761776</v>
      </c>
      <c r="J30" s="32">
        <f t="shared" si="3"/>
        <v>1124.93642664</v>
      </c>
      <c r="K30" s="16">
        <f t="shared" si="4"/>
        <v>3749.7880888</v>
      </c>
    </row>
    <row r="31" s="5" customFormat="1" ht="29" customHeight="1" spans="1:11">
      <c r="A31" s="27"/>
      <c r="B31" s="42" t="s">
        <v>94</v>
      </c>
      <c r="C31" s="43" t="s">
        <v>95</v>
      </c>
      <c r="D31" s="44" t="s">
        <v>96</v>
      </c>
      <c r="E31" s="44" t="s">
        <v>97</v>
      </c>
      <c r="F31" s="45">
        <v>984.27</v>
      </c>
      <c r="G31" s="32">
        <f t="shared" si="0"/>
        <v>668.52701097</v>
      </c>
      <c r="H31" s="32">
        <f t="shared" si="1"/>
        <v>668.52701097</v>
      </c>
      <c r="I31" s="32">
        <f t="shared" si="2"/>
        <v>534.821608776</v>
      </c>
      <c r="J31" s="32">
        <f t="shared" si="3"/>
        <v>802.232413164</v>
      </c>
      <c r="K31" s="16">
        <f t="shared" si="4"/>
        <v>2674.10804388</v>
      </c>
    </row>
    <row r="32" s="5" customFormat="1" ht="29" customHeight="1" spans="1:11">
      <c r="A32" s="27"/>
      <c r="B32" s="42" t="s">
        <v>98</v>
      </c>
      <c r="C32" s="43" t="s">
        <v>99</v>
      </c>
      <c r="D32" s="44" t="s">
        <v>100</v>
      </c>
      <c r="E32" s="44" t="s">
        <v>101</v>
      </c>
      <c r="F32" s="45">
        <v>854.47</v>
      </c>
      <c r="G32" s="32">
        <f t="shared" si="0"/>
        <v>580.36542317</v>
      </c>
      <c r="H32" s="32">
        <f t="shared" si="1"/>
        <v>580.36542317</v>
      </c>
      <c r="I32" s="32">
        <f t="shared" si="2"/>
        <v>464.292338536</v>
      </c>
      <c r="J32" s="32">
        <f t="shared" si="3"/>
        <v>696.438507804</v>
      </c>
      <c r="K32" s="16">
        <f t="shared" si="4"/>
        <v>2321.46169268</v>
      </c>
    </row>
    <row r="33" s="4" customFormat="1" ht="29" customHeight="1" spans="1:11">
      <c r="A33" s="21" t="s">
        <v>102</v>
      </c>
      <c r="B33" s="22"/>
      <c r="C33" s="24"/>
      <c r="D33" s="24"/>
      <c r="E33" s="24"/>
      <c r="F33" s="25">
        <f t="shared" ref="F33:K33" si="9">SUM(F34:F39)</f>
        <v>8642.76</v>
      </c>
      <c r="G33" s="25">
        <f t="shared" si="9"/>
        <v>5870.25766236</v>
      </c>
      <c r="H33" s="25">
        <f t="shared" si="9"/>
        <v>5870.25766236</v>
      </c>
      <c r="I33" s="25">
        <f t="shared" si="9"/>
        <v>4696.206129888</v>
      </c>
      <c r="J33" s="25">
        <f t="shared" si="9"/>
        <v>7044.309194832</v>
      </c>
      <c r="K33" s="25">
        <f t="shared" si="9"/>
        <v>23481.03064944</v>
      </c>
    </row>
    <row r="34" s="5" customFormat="1" ht="29" customHeight="1" spans="1:11">
      <c r="A34" s="27"/>
      <c r="B34" s="28" t="s">
        <v>103</v>
      </c>
      <c r="C34" s="46" t="s">
        <v>104</v>
      </c>
      <c r="D34" s="47" t="s">
        <v>105</v>
      </c>
      <c r="E34" s="46" t="s">
        <v>106</v>
      </c>
      <c r="F34" s="31">
        <v>1415.55</v>
      </c>
      <c r="G34" s="32">
        <f t="shared" si="0"/>
        <v>961.45713105</v>
      </c>
      <c r="H34" s="32">
        <f t="shared" si="1"/>
        <v>961.45713105</v>
      </c>
      <c r="I34" s="32">
        <f t="shared" si="2"/>
        <v>769.16570484</v>
      </c>
      <c r="J34" s="32">
        <f t="shared" si="3"/>
        <v>1153.74855726</v>
      </c>
      <c r="K34" s="16">
        <f t="shared" si="4"/>
        <v>3845.8285242</v>
      </c>
    </row>
    <row r="35" s="5" customFormat="1" ht="29" customHeight="1" spans="1:11">
      <c r="A35" s="27"/>
      <c r="B35" s="28" t="s">
        <v>107</v>
      </c>
      <c r="C35" s="46" t="s">
        <v>108</v>
      </c>
      <c r="D35" s="46" t="s">
        <v>109</v>
      </c>
      <c r="E35" s="46" t="s">
        <v>110</v>
      </c>
      <c r="F35" s="31">
        <v>1359.49</v>
      </c>
      <c r="G35" s="32">
        <f t="shared" si="0"/>
        <v>923.38056239</v>
      </c>
      <c r="H35" s="32">
        <f t="shared" si="1"/>
        <v>923.38056239</v>
      </c>
      <c r="I35" s="32">
        <f t="shared" si="2"/>
        <v>738.704449912</v>
      </c>
      <c r="J35" s="32">
        <f t="shared" si="3"/>
        <v>1108.056674868</v>
      </c>
      <c r="K35" s="16">
        <f t="shared" si="4"/>
        <v>3693.52224956</v>
      </c>
    </row>
    <row r="36" s="5" customFormat="1" ht="29" customHeight="1" spans="1:11">
      <c r="A36" s="27"/>
      <c r="B36" s="28" t="s">
        <v>111</v>
      </c>
      <c r="C36" s="29" t="s">
        <v>112</v>
      </c>
      <c r="D36" s="46" t="s">
        <v>113</v>
      </c>
      <c r="E36" s="46" t="s">
        <v>114</v>
      </c>
      <c r="F36" s="31">
        <v>1435.26</v>
      </c>
      <c r="G36" s="32">
        <f t="shared" si="0"/>
        <v>974.84437986</v>
      </c>
      <c r="H36" s="32">
        <f t="shared" si="1"/>
        <v>974.84437986</v>
      </c>
      <c r="I36" s="32">
        <f t="shared" si="2"/>
        <v>779.875503888</v>
      </c>
      <c r="J36" s="32">
        <f t="shared" si="3"/>
        <v>1169.813255832</v>
      </c>
      <c r="K36" s="16">
        <f t="shared" si="4"/>
        <v>3899.37751944</v>
      </c>
    </row>
    <row r="37" s="5" customFormat="1" ht="29" customHeight="1" spans="1:11">
      <c r="A37" s="27"/>
      <c r="B37" s="28" t="s">
        <v>115</v>
      </c>
      <c r="C37" s="46" t="s">
        <v>116</v>
      </c>
      <c r="D37" s="46" t="s">
        <v>109</v>
      </c>
      <c r="E37" s="46" t="s">
        <v>110</v>
      </c>
      <c r="F37" s="31">
        <v>1552.18</v>
      </c>
      <c r="G37" s="32">
        <f t="shared" si="0"/>
        <v>1054.25772998</v>
      </c>
      <c r="H37" s="32">
        <f t="shared" si="1"/>
        <v>1054.25772998</v>
      </c>
      <c r="I37" s="32">
        <f t="shared" si="2"/>
        <v>843.406183984</v>
      </c>
      <c r="J37" s="32">
        <f t="shared" si="3"/>
        <v>1265.109275976</v>
      </c>
      <c r="K37" s="16">
        <f t="shared" si="4"/>
        <v>4217.03091992</v>
      </c>
    </row>
    <row r="38" s="5" customFormat="1" ht="29" customHeight="1" spans="1:11">
      <c r="A38" s="27"/>
      <c r="B38" s="28" t="s">
        <v>117</v>
      </c>
      <c r="C38" s="29" t="s">
        <v>118</v>
      </c>
      <c r="D38" s="47" t="s">
        <v>119</v>
      </c>
      <c r="E38" s="46" t="s">
        <v>106</v>
      </c>
      <c r="F38" s="31">
        <v>1417.05</v>
      </c>
      <c r="G38" s="32">
        <f t="shared" si="0"/>
        <v>962.47594755</v>
      </c>
      <c r="H38" s="32">
        <f t="shared" si="1"/>
        <v>962.47594755</v>
      </c>
      <c r="I38" s="32">
        <f t="shared" si="2"/>
        <v>769.98075804</v>
      </c>
      <c r="J38" s="32">
        <f t="shared" si="3"/>
        <v>1154.97113706</v>
      </c>
      <c r="K38" s="16">
        <f t="shared" si="4"/>
        <v>3849.9037902</v>
      </c>
    </row>
    <row r="39" s="5" customFormat="1" ht="29" customHeight="1" spans="1:11">
      <c r="A39" s="27"/>
      <c r="B39" s="28" t="s">
        <v>120</v>
      </c>
      <c r="C39" s="46" t="s">
        <v>121</v>
      </c>
      <c r="D39" s="47" t="s">
        <v>122</v>
      </c>
      <c r="E39" s="46" t="s">
        <v>106</v>
      </c>
      <c r="F39" s="31">
        <v>1463.23</v>
      </c>
      <c r="G39" s="32">
        <f t="shared" si="0"/>
        <v>993.84191153</v>
      </c>
      <c r="H39" s="32">
        <f t="shared" si="1"/>
        <v>993.84191153</v>
      </c>
      <c r="I39" s="32">
        <f t="shared" si="2"/>
        <v>795.073529224</v>
      </c>
      <c r="J39" s="32">
        <f t="shared" si="3"/>
        <v>1192.610293836</v>
      </c>
      <c r="K39" s="16">
        <f t="shared" si="4"/>
        <v>3975.36764612</v>
      </c>
    </row>
    <row r="40" s="2" customFormat="1" ht="30" customHeight="1" spans="1:11">
      <c r="A40" s="21" t="s">
        <v>123</v>
      </c>
      <c r="B40" s="14"/>
      <c r="C40" s="14"/>
      <c r="D40" s="14"/>
      <c r="E40" s="14"/>
      <c r="F40" s="16">
        <f t="shared" ref="F40:K40" si="10">SUM(F41:F48)</f>
        <v>14281.33</v>
      </c>
      <c r="G40" s="16">
        <f t="shared" si="10"/>
        <v>9700.03643063</v>
      </c>
      <c r="H40" s="16">
        <f t="shared" si="10"/>
        <v>9700.03643063</v>
      </c>
      <c r="I40" s="16">
        <f t="shared" si="10"/>
        <v>7760.029144504</v>
      </c>
      <c r="J40" s="16">
        <f t="shared" si="10"/>
        <v>11640.043716756</v>
      </c>
      <c r="K40" s="16">
        <f t="shared" si="10"/>
        <v>38800.14572252</v>
      </c>
    </row>
    <row r="41" s="4" customFormat="1" ht="30" customHeight="1" spans="1:11">
      <c r="A41" s="21"/>
      <c r="B41" s="47">
        <v>29</v>
      </c>
      <c r="C41" s="47" t="s">
        <v>124</v>
      </c>
      <c r="D41" s="47" t="s">
        <v>125</v>
      </c>
      <c r="E41" s="47" t="s">
        <v>126</v>
      </c>
      <c r="F41" s="48">
        <v>2103.32</v>
      </c>
      <c r="G41" s="32">
        <f t="shared" si="0"/>
        <v>1428.59808052</v>
      </c>
      <c r="H41" s="32">
        <f t="shared" si="1"/>
        <v>1428.59808052</v>
      </c>
      <c r="I41" s="32">
        <f t="shared" si="2"/>
        <v>1142.878464416</v>
      </c>
      <c r="J41" s="32">
        <f t="shared" si="3"/>
        <v>1714.317696624</v>
      </c>
      <c r="K41" s="16">
        <f t="shared" ref="K41:K48" si="11">F41*2.716844</f>
        <v>5714.39232208</v>
      </c>
    </row>
    <row r="42" s="4" customFormat="1" ht="30" customHeight="1" spans="1:11">
      <c r="A42" s="21"/>
      <c r="B42" s="47">
        <v>30</v>
      </c>
      <c r="C42" s="47" t="s">
        <v>127</v>
      </c>
      <c r="D42" s="47" t="s">
        <v>128</v>
      </c>
      <c r="E42" s="47" t="s">
        <v>129</v>
      </c>
      <c r="F42" s="48">
        <v>1211.8</v>
      </c>
      <c r="G42" s="32">
        <f t="shared" si="0"/>
        <v>823.0678898</v>
      </c>
      <c r="H42" s="32">
        <f t="shared" si="1"/>
        <v>823.0678898</v>
      </c>
      <c r="I42" s="32">
        <f t="shared" si="2"/>
        <v>658.45431184</v>
      </c>
      <c r="J42" s="32">
        <f t="shared" si="3"/>
        <v>987.68146776</v>
      </c>
      <c r="K42" s="16">
        <f t="shared" si="11"/>
        <v>3292.2715592</v>
      </c>
    </row>
    <row r="43" s="4" customFormat="1" ht="30" customHeight="1" spans="1:11">
      <c r="A43" s="21"/>
      <c r="B43" s="47">
        <v>31</v>
      </c>
      <c r="C43" s="47" t="s">
        <v>130</v>
      </c>
      <c r="D43" s="47" t="s">
        <v>131</v>
      </c>
      <c r="E43" s="47" t="s">
        <v>132</v>
      </c>
      <c r="F43" s="48">
        <v>2914.05</v>
      </c>
      <c r="G43" s="32">
        <f t="shared" si="0"/>
        <v>1979.25481455</v>
      </c>
      <c r="H43" s="32">
        <f t="shared" si="1"/>
        <v>1979.25481455</v>
      </c>
      <c r="I43" s="32">
        <f t="shared" si="2"/>
        <v>1583.40385164</v>
      </c>
      <c r="J43" s="32">
        <f t="shared" si="3"/>
        <v>2375.10577746</v>
      </c>
      <c r="K43" s="16">
        <f t="shared" si="11"/>
        <v>7917.0192582</v>
      </c>
    </row>
    <row r="44" s="4" customFormat="1" ht="30" customHeight="1" spans="1:11">
      <c r="A44" s="21"/>
      <c r="B44" s="47">
        <v>32</v>
      </c>
      <c r="C44" s="47" t="s">
        <v>133</v>
      </c>
      <c r="D44" s="47" t="s">
        <v>134</v>
      </c>
      <c r="E44" s="47" t="s">
        <v>135</v>
      </c>
      <c r="F44" s="48">
        <v>1643.6</v>
      </c>
      <c r="G44" s="32">
        <f t="shared" si="0"/>
        <v>1116.3511996</v>
      </c>
      <c r="H44" s="32">
        <f t="shared" si="1"/>
        <v>1116.3511996</v>
      </c>
      <c r="I44" s="32">
        <f t="shared" si="2"/>
        <v>893.08095968</v>
      </c>
      <c r="J44" s="32">
        <f t="shared" si="3"/>
        <v>1339.62143952</v>
      </c>
      <c r="K44" s="16">
        <f t="shared" si="11"/>
        <v>4465.4047984</v>
      </c>
    </row>
    <row r="45" s="4" customFormat="1" ht="30" customHeight="1" spans="1:11">
      <c r="A45" s="21"/>
      <c r="B45" s="47">
        <v>33</v>
      </c>
      <c r="C45" s="49" t="s">
        <v>136</v>
      </c>
      <c r="D45" s="47" t="s">
        <v>137</v>
      </c>
      <c r="E45" s="47" t="s">
        <v>138</v>
      </c>
      <c r="F45" s="48">
        <v>1942.32</v>
      </c>
      <c r="G45" s="32">
        <f t="shared" si="0"/>
        <v>1319.24510952</v>
      </c>
      <c r="H45" s="32">
        <f t="shared" si="1"/>
        <v>1319.24510952</v>
      </c>
      <c r="I45" s="32">
        <f t="shared" si="2"/>
        <v>1055.396087616</v>
      </c>
      <c r="J45" s="32">
        <f t="shared" si="3"/>
        <v>1583.094131424</v>
      </c>
      <c r="K45" s="16">
        <f t="shared" si="11"/>
        <v>5276.98043808</v>
      </c>
    </row>
    <row r="46" s="4" customFormat="1" ht="30" customHeight="1" spans="1:11">
      <c r="A46" s="21"/>
      <c r="B46" s="47">
        <v>34</v>
      </c>
      <c r="C46" s="47" t="s">
        <v>139</v>
      </c>
      <c r="D46" s="47" t="s">
        <v>140</v>
      </c>
      <c r="E46" s="47" t="s">
        <v>141</v>
      </c>
      <c r="F46" s="48">
        <v>1726.41</v>
      </c>
      <c r="G46" s="32">
        <f t="shared" si="0"/>
        <v>1172.59666251</v>
      </c>
      <c r="H46" s="32">
        <f t="shared" si="1"/>
        <v>1172.59666251</v>
      </c>
      <c r="I46" s="32">
        <f t="shared" si="2"/>
        <v>938.077330008</v>
      </c>
      <c r="J46" s="32">
        <f t="shared" si="3"/>
        <v>1407.115995012</v>
      </c>
      <c r="K46" s="16">
        <f t="shared" si="11"/>
        <v>4690.38665004</v>
      </c>
    </row>
    <row r="47" s="5" customFormat="1" ht="30" customHeight="1" spans="1:11">
      <c r="A47" s="21"/>
      <c r="B47" s="47">
        <v>35</v>
      </c>
      <c r="C47" s="47" t="s">
        <v>142</v>
      </c>
      <c r="D47" s="47" t="s">
        <v>143</v>
      </c>
      <c r="E47" s="47" t="s">
        <v>144</v>
      </c>
      <c r="F47" s="48">
        <v>1013.18</v>
      </c>
      <c r="G47" s="32">
        <f t="shared" si="0"/>
        <v>688.16300098</v>
      </c>
      <c r="H47" s="32">
        <f t="shared" si="1"/>
        <v>688.16300098</v>
      </c>
      <c r="I47" s="32">
        <f t="shared" si="2"/>
        <v>550.530400784</v>
      </c>
      <c r="J47" s="32">
        <f t="shared" si="3"/>
        <v>825.795601176</v>
      </c>
      <c r="K47" s="16">
        <f t="shared" si="11"/>
        <v>2752.65200392</v>
      </c>
    </row>
    <row r="48" s="5" customFormat="1" ht="30" customHeight="1" spans="1:11">
      <c r="A48" s="21"/>
      <c r="B48" s="47">
        <v>36</v>
      </c>
      <c r="C48" s="49" t="s">
        <v>145</v>
      </c>
      <c r="D48" s="47" t="s">
        <v>146</v>
      </c>
      <c r="E48" s="47" t="s">
        <v>147</v>
      </c>
      <c r="F48" s="48">
        <v>1726.65</v>
      </c>
      <c r="G48" s="32">
        <f t="shared" si="0"/>
        <v>1172.75967315</v>
      </c>
      <c r="H48" s="32">
        <f t="shared" si="1"/>
        <v>1172.75967315</v>
      </c>
      <c r="I48" s="32">
        <f t="shared" si="2"/>
        <v>938.20773852</v>
      </c>
      <c r="J48" s="32">
        <f t="shared" si="3"/>
        <v>1407.31160778</v>
      </c>
      <c r="K48" s="16">
        <f t="shared" si="11"/>
        <v>4691.0386926</v>
      </c>
    </row>
  </sheetData>
  <mergeCells count="21">
    <mergeCell ref="A1:K1"/>
    <mergeCell ref="A4:C4"/>
    <mergeCell ref="A2:A3"/>
    <mergeCell ref="A5:A9"/>
    <mergeCell ref="A10:A18"/>
    <mergeCell ref="A19:A22"/>
    <mergeCell ref="A23:A24"/>
    <mergeCell ref="A25:A32"/>
    <mergeCell ref="A33:A39"/>
    <mergeCell ref="A40:A48"/>
    <mergeCell ref="B2:B3"/>
    <mergeCell ref="B6:B7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503472222222222" right="0.503472222222222" top="0.550694444444444" bottom="0.550694444444444" header="0.298611111111111" footer="0.2986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赵燕</cp:lastModifiedBy>
  <dcterms:created xsi:type="dcterms:W3CDTF">2006-09-16T00:00:00Z</dcterms:created>
  <dcterms:modified xsi:type="dcterms:W3CDTF">2025-10-21T06:46:15Z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7B4978D6987A4E79BCFB7F0B675A392F_13</vt:lpwstr>
  </property>
  <property fmtid="{D5CDD505-2E9C-101B-9397-08002B2CF9AE}" pid="3" name="KSOProductBuildVer">
    <vt:lpwstr>2052-12.1.0.23125</vt:lpwstr>
  </property>
</Properties>
</file>